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701876692\Desktop\"/>
    </mc:Choice>
  </mc:AlternateContent>
  <bookViews>
    <workbookView xWindow="0" yWindow="0" windowWidth="20490" windowHeight="7155"/>
  </bookViews>
  <sheets>
    <sheet name="Futures Pricing" sheetId="1" r:id="rId1"/>
    <sheet name="Functions used" sheetId="2" r:id="rId2"/>
  </sheets>
  <definedNames>
    <definedName name="solver_typ" localSheetId="0" hidden="1">2</definedName>
    <definedName name="solver_ver" localSheetId="0" hidden="1">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6" i="1"/>
  <c r="G15" i="1"/>
  <c r="F18" i="1"/>
  <c r="F17" i="1"/>
  <c r="F16" i="1"/>
  <c r="F15" i="1"/>
  <c r="F14" i="1"/>
  <c r="A17" i="1" l="1"/>
  <c r="E14" i="1"/>
  <c r="A15" i="1"/>
  <c r="A16" i="1"/>
  <c r="A14" i="1"/>
  <c r="H14" i="1"/>
  <c r="I14" i="1" s="1"/>
  <c r="E15" i="1" l="1"/>
  <c r="H15" i="1"/>
  <c r="I15" i="1" s="1"/>
  <c r="E16" i="1" l="1"/>
  <c r="H16" i="1"/>
  <c r="I16" i="1" s="1"/>
  <c r="E17" i="1" l="1"/>
  <c r="G17" i="1"/>
  <c r="H17" i="1" l="1"/>
  <c r="I17" i="1" s="1"/>
  <c r="E18" i="1" l="1"/>
  <c r="G18" i="1"/>
  <c r="H18" i="1"/>
  <c r="I18" i="1" s="1"/>
</calcChain>
</file>

<file path=xl/sharedStrings.xml><?xml version="1.0" encoding="utf-8"?>
<sst xmlns="http://schemas.openxmlformats.org/spreadsheetml/2006/main" count="49" uniqueCount="40">
  <si>
    <t>IM</t>
  </si>
  <si>
    <t>Maintenance Margin</t>
  </si>
  <si>
    <t>Contract Size</t>
  </si>
  <si>
    <t>Price Multiplier</t>
  </si>
  <si>
    <t>Date</t>
  </si>
  <si>
    <t>Open</t>
  </si>
  <si>
    <t>High</t>
  </si>
  <si>
    <t>Low</t>
  </si>
  <si>
    <t>Contracts</t>
  </si>
  <si>
    <t>Position</t>
  </si>
  <si>
    <t>Short</t>
  </si>
  <si>
    <t>Beginning Balance</t>
  </si>
  <si>
    <t>Mark to Market</t>
  </si>
  <si>
    <t>Margin Call?</t>
  </si>
  <si>
    <t>Ending Balance</t>
  </si>
  <si>
    <t>Variation Margin</t>
  </si>
  <si>
    <t>Long</t>
  </si>
  <si>
    <t>Settlement</t>
  </si>
  <si>
    <t xml:space="preserve">Calculation of </t>
  </si>
  <si>
    <t>Function used</t>
  </si>
  <si>
    <t>mark2market(sign, nu_cont,size,beg_price,end_price)</t>
  </si>
  <si>
    <t xml:space="preserve">Sign </t>
  </si>
  <si>
    <t>signn(pos)</t>
  </si>
  <si>
    <t>Margin Call</t>
  </si>
  <si>
    <t>margincall(eb,mm,nu_cont)</t>
  </si>
  <si>
    <t>varmargin(margincall,nu_cont, im,eb)</t>
  </si>
  <si>
    <t>im</t>
  </si>
  <si>
    <t>mm</t>
  </si>
  <si>
    <t>bb</t>
  </si>
  <si>
    <t>size</t>
  </si>
  <si>
    <t>nu_cont</t>
  </si>
  <si>
    <t>pos</t>
  </si>
  <si>
    <t>mark2market</t>
  </si>
  <si>
    <t>eb</t>
  </si>
  <si>
    <t>margincall</t>
  </si>
  <si>
    <t>varmargin</t>
  </si>
  <si>
    <t>eb(bb,mark2market,varmargin)</t>
  </si>
  <si>
    <r>
      <t>=mark2market(</t>
    </r>
    <r>
      <rPr>
        <b/>
        <sz val="11"/>
        <color rgb="FF92D050"/>
        <rFont val="Calibri"/>
        <family val="2"/>
        <scheme val="minor"/>
      </rPr>
      <t>sign, nu_cont, size, beg_price, end_price</t>
    </r>
    <r>
      <rPr>
        <b/>
        <sz val="11"/>
        <color rgb="FFFF0000"/>
        <rFont val="Calibri"/>
        <family val="2"/>
        <scheme val="minor"/>
      </rPr>
      <t>)</t>
    </r>
  </si>
  <si>
    <r>
      <t>=margincall(</t>
    </r>
    <r>
      <rPr>
        <b/>
        <sz val="11"/>
        <color rgb="FF92D050"/>
        <rFont val="Calibri"/>
        <family val="2"/>
        <scheme val="minor"/>
      </rPr>
      <t>eb,mm,nu_cont</t>
    </r>
    <r>
      <rPr>
        <b/>
        <sz val="11"/>
        <color rgb="FFFF0000"/>
        <rFont val="Calibri"/>
        <family val="2"/>
        <scheme val="minor"/>
      </rPr>
      <t>)</t>
    </r>
  </si>
  <si>
    <r>
      <t>=varmargin(</t>
    </r>
    <r>
      <rPr>
        <b/>
        <sz val="11"/>
        <color rgb="FF92D050"/>
        <rFont val="Calibri"/>
        <family val="2"/>
        <scheme val="minor"/>
      </rPr>
      <t>margincall,nu_cont, im,eb</t>
    </r>
    <r>
      <rPr>
        <b/>
        <sz val="11"/>
        <color rgb="FFFF000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</si>
</sst>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/>
    <xf numFmtId="9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2" xfId="0" quotePrefix="1" applyFont="1" applyFill="1" applyBorder="1" applyAlignment="1">
      <alignment horizontal="center"/>
    </xf>
    <xf numFmtId="0" fontId="4" fillId="3" borderId="3" xfId="0" quotePrefix="1" applyFont="1" applyFill="1" applyBorder="1" applyAlignment="1">
      <alignment horizontal="center"/>
    </xf>
    <xf numFmtId="0" fontId="4" fillId="3" borderId="4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>
      <alignment horizontal="left" vertical="center" indent="5"/>
    </xf>
  </cellXfs>
  <cellStyles count="2">
    <cellStyle name="Currency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7</xdr:row>
      <xdr:rowOff>0</xdr:rowOff>
    </xdr:from>
    <xdr:to>
      <xdr:col>6</xdr:col>
      <xdr:colOff>276225</xdr:colOff>
      <xdr:row>10</xdr:row>
      <xdr:rowOff>171450</xdr:rowOff>
    </xdr:to>
    <xdr:cxnSp macro="">
      <xdr:nvCxnSpPr>
        <xdr:cNvPr id="3" name="Straight Arrow Connector 2"/>
        <xdr:cNvCxnSpPr/>
      </xdr:nvCxnSpPr>
      <xdr:spPr>
        <a:xfrm flipH="1">
          <a:off x="5048250" y="1333500"/>
          <a:ext cx="657225" cy="742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9</xdr:row>
      <xdr:rowOff>19050</xdr:rowOff>
    </xdr:from>
    <xdr:to>
      <xdr:col>8</xdr:col>
      <xdr:colOff>466725</xdr:colOff>
      <xdr:row>11</xdr:row>
      <xdr:rowOff>9525</xdr:rowOff>
    </xdr:to>
    <xdr:cxnSp macro="">
      <xdr:nvCxnSpPr>
        <xdr:cNvPr id="4" name="Straight Arrow Connector 3"/>
        <xdr:cNvCxnSpPr/>
      </xdr:nvCxnSpPr>
      <xdr:spPr>
        <a:xfrm flipH="1">
          <a:off x="6705600" y="1771650"/>
          <a:ext cx="942975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7"/>
  <sheetViews>
    <sheetView tabSelected="1" workbookViewId="0">
      <selection activeCell="H8" sqref="H8"/>
    </sheetView>
  </sheetViews>
  <sheetFormatPr defaultRowHeight="15" x14ac:dyDescent="0.25"/>
  <cols>
    <col min="1" max="1" width="19.42578125" bestFit="1" customWidth="1"/>
    <col min="2" max="2" width="9.28515625" bestFit="1" customWidth="1"/>
    <col min="3" max="3" width="12.42578125" bestFit="1" customWidth="1"/>
    <col min="4" max="4" width="8.28515625" bestFit="1" customWidth="1"/>
    <col min="5" max="5" width="17.42578125" bestFit="1" customWidth="1"/>
    <col min="6" max="6" width="14.5703125" bestFit="1" customWidth="1"/>
    <col min="7" max="7" width="14.42578125" bestFit="1" customWidth="1"/>
    <col min="8" max="8" width="11.85546875" bestFit="1" customWidth="1"/>
    <col min="9" max="9" width="15.85546875" bestFit="1" customWidth="1"/>
    <col min="10" max="10" width="21.85546875" customWidth="1"/>
    <col min="11" max="11" width="15.7109375" customWidth="1"/>
  </cols>
  <sheetData>
    <row r="1" spans="1:11" x14ac:dyDescent="0.25">
      <c r="A1" t="s">
        <v>0</v>
      </c>
      <c r="B1" s="4">
        <v>250</v>
      </c>
      <c r="C1" s="10" t="s">
        <v>26</v>
      </c>
    </row>
    <row r="2" spans="1:11" x14ac:dyDescent="0.25">
      <c r="A2" t="s">
        <v>1</v>
      </c>
      <c r="B2" s="4">
        <v>185</v>
      </c>
      <c r="C2" s="10" t="s">
        <v>27</v>
      </c>
    </row>
    <row r="3" spans="1:11" x14ac:dyDescent="0.25">
      <c r="A3" t="s">
        <v>2</v>
      </c>
      <c r="B3" s="2">
        <v>1000</v>
      </c>
      <c r="C3" s="10" t="s">
        <v>29</v>
      </c>
    </row>
    <row r="4" spans="1:11" x14ac:dyDescent="0.25">
      <c r="A4" t="s">
        <v>3</v>
      </c>
      <c r="B4" s="2">
        <v>0.01</v>
      </c>
      <c r="C4" s="9"/>
    </row>
    <row r="5" spans="1:11" ht="15.75" thickBot="1" x14ac:dyDescent="0.3"/>
    <row r="6" spans="1:11" s="2" customFormat="1" ht="15.75" thickBot="1" x14ac:dyDescent="0.3">
      <c r="A6" s="19" t="s">
        <v>4</v>
      </c>
      <c r="B6" s="20" t="s">
        <v>5</v>
      </c>
      <c r="C6" s="20" t="s">
        <v>6</v>
      </c>
      <c r="D6" s="20" t="s">
        <v>7</v>
      </c>
      <c r="E6" s="21" t="s">
        <v>17</v>
      </c>
    </row>
    <row r="7" spans="1:11" ht="15.75" thickBot="1" x14ac:dyDescent="0.3">
      <c r="A7" s="17">
        <v>41398</v>
      </c>
      <c r="B7" s="18">
        <v>460</v>
      </c>
      <c r="C7" s="18">
        <v>465</v>
      </c>
      <c r="D7" s="18">
        <v>460</v>
      </c>
      <c r="E7" s="18">
        <v>462.8</v>
      </c>
      <c r="G7" s="11" t="s">
        <v>37</v>
      </c>
      <c r="H7" s="12"/>
      <c r="I7" s="12"/>
      <c r="J7" s="13"/>
    </row>
    <row r="8" spans="1:11" ht="15.75" thickBot="1" x14ac:dyDescent="0.3">
      <c r="A8" s="15">
        <v>41399</v>
      </c>
      <c r="B8" s="16">
        <v>466.875</v>
      </c>
      <c r="C8" s="16">
        <v>478.125</v>
      </c>
      <c r="D8" s="16">
        <v>463.75</v>
      </c>
      <c r="E8" s="16">
        <v>470</v>
      </c>
    </row>
    <row r="9" spans="1:11" ht="15.75" thickBot="1" x14ac:dyDescent="0.3">
      <c r="A9" s="15">
        <v>41400</v>
      </c>
      <c r="B9" s="16">
        <v>470.625</v>
      </c>
      <c r="C9" s="16">
        <v>471.875</v>
      </c>
      <c r="D9" s="16">
        <v>466.57142857142856</v>
      </c>
      <c r="E9" s="16">
        <v>473.44444444444446</v>
      </c>
      <c r="I9" s="11" t="s">
        <v>38</v>
      </c>
      <c r="J9" s="13"/>
    </row>
    <row r="10" spans="1:11" x14ac:dyDescent="0.25">
      <c r="A10" s="15">
        <v>41401</v>
      </c>
      <c r="B10" s="16">
        <v>473.125</v>
      </c>
      <c r="C10" s="16">
        <v>474.375</v>
      </c>
      <c r="D10" s="16">
        <v>463.75</v>
      </c>
      <c r="E10" s="16">
        <v>468.125</v>
      </c>
      <c r="H10" s="5"/>
    </row>
    <row r="11" spans="1:11" ht="15.75" thickBot="1" x14ac:dyDescent="0.3">
      <c r="H11" s="4"/>
    </row>
    <row r="12" spans="1:11" ht="15.75" thickBot="1" x14ac:dyDescent="0.3">
      <c r="B12" s="22" t="s">
        <v>30</v>
      </c>
      <c r="C12" s="23" t="s">
        <v>29</v>
      </c>
      <c r="D12" s="24" t="s">
        <v>31</v>
      </c>
      <c r="E12" s="23" t="s">
        <v>28</v>
      </c>
      <c r="F12" s="24" t="s">
        <v>32</v>
      </c>
      <c r="G12" s="22" t="s">
        <v>33</v>
      </c>
      <c r="H12" s="23" t="s">
        <v>34</v>
      </c>
      <c r="I12" s="23" t="s">
        <v>35</v>
      </c>
      <c r="J12" s="11" t="s">
        <v>39</v>
      </c>
      <c r="K12" s="13"/>
    </row>
    <row r="13" spans="1:11" s="3" customFormat="1" x14ac:dyDescent="0.25">
      <c r="A13" s="14" t="s">
        <v>4</v>
      </c>
      <c r="B13" s="14" t="s">
        <v>8</v>
      </c>
      <c r="C13" s="14" t="s">
        <v>2</v>
      </c>
      <c r="D13" s="14" t="s">
        <v>9</v>
      </c>
      <c r="E13" s="14" t="s">
        <v>11</v>
      </c>
      <c r="F13" s="14" t="s">
        <v>12</v>
      </c>
      <c r="G13" s="14" t="s">
        <v>14</v>
      </c>
      <c r="H13" s="14" t="s">
        <v>13</v>
      </c>
      <c r="I13" s="14" t="s">
        <v>15</v>
      </c>
    </row>
    <row r="14" spans="1:11" s="2" customFormat="1" x14ac:dyDescent="0.25">
      <c r="A14" s="15">
        <f>A7</f>
        <v>41398</v>
      </c>
      <c r="B14" s="25">
        <v>7</v>
      </c>
      <c r="C14" s="25">
        <v>1000</v>
      </c>
      <c r="D14" s="25" t="s">
        <v>10</v>
      </c>
      <c r="E14" s="26">
        <f>B14*$B$1</f>
        <v>1750</v>
      </c>
      <c r="F14" s="26">
        <f>mark2market(signn(D14),B14,$B$3,C7,E7)</f>
        <v>153.9999999999992</v>
      </c>
      <c r="G14" s="26">
        <f>E14+F14</f>
        <v>1903.9999999999991</v>
      </c>
      <c r="H14" s="16" t="str">
        <f>margincall(G14,$B$2,B14)</f>
        <v>No</v>
      </c>
      <c r="I14" s="26">
        <f>varmargin(H14,B14,$B$1,G14)</f>
        <v>0</v>
      </c>
    </row>
    <row r="15" spans="1:11" s="2" customFormat="1" x14ac:dyDescent="0.25">
      <c r="A15" s="15">
        <f t="shared" ref="A15:A17" si="0">A8</f>
        <v>41399</v>
      </c>
      <c r="B15" s="25">
        <v>7</v>
      </c>
      <c r="C15" s="25">
        <v>1000</v>
      </c>
      <c r="D15" s="25" t="s">
        <v>10</v>
      </c>
      <c r="E15" s="27">
        <f>G14</f>
        <v>1903.9999999999991</v>
      </c>
      <c r="F15" s="26">
        <f>mark2market(signn(D15),B15,$B$3,E7,E8)</f>
        <v>-503.9999999999992</v>
      </c>
      <c r="G15" s="26">
        <f>eb(E15,F15,I14)</f>
        <v>1400</v>
      </c>
      <c r="H15" s="16" t="str">
        <f t="shared" ref="H15:H18" si="1">margincall(G15,$B$2,B15)</f>
        <v>No</v>
      </c>
      <c r="I15" s="26">
        <f t="shared" ref="I15:I18" si="2">varmargin(H15,B15,$B$1,G15)</f>
        <v>0</v>
      </c>
    </row>
    <row r="16" spans="1:11" s="2" customFormat="1" x14ac:dyDescent="0.25">
      <c r="A16" s="15">
        <f t="shared" si="0"/>
        <v>41400</v>
      </c>
      <c r="B16" s="25">
        <v>7</v>
      </c>
      <c r="C16" s="25">
        <v>1000</v>
      </c>
      <c r="D16" s="25" t="s">
        <v>10</v>
      </c>
      <c r="E16" s="27">
        <f>G15</f>
        <v>1400</v>
      </c>
      <c r="F16" s="26">
        <f>mark2market(signn(D16),B16,$B$3,E8,E9)</f>
        <v>-241.111111111112</v>
      </c>
      <c r="G16" s="26">
        <f t="shared" ref="G16:G18" si="3">eb(E16,F16,I15)</f>
        <v>1158.8888999999999</v>
      </c>
      <c r="H16" s="16" t="str">
        <f t="shared" si="1"/>
        <v>Yes</v>
      </c>
      <c r="I16" s="26">
        <f t="shared" si="2"/>
        <v>591.11109999999996</v>
      </c>
    </row>
    <row r="17" spans="1:9" s="2" customFormat="1" x14ac:dyDescent="0.25">
      <c r="A17" s="15">
        <f t="shared" si="0"/>
        <v>41401</v>
      </c>
      <c r="B17" s="25">
        <v>7</v>
      </c>
      <c r="C17" s="25">
        <v>1000</v>
      </c>
      <c r="D17" s="25" t="s">
        <v>10</v>
      </c>
      <c r="E17" s="27">
        <f>G16</f>
        <v>1158.8888999999999</v>
      </c>
      <c r="F17" s="26">
        <f>mark2market(signn(D17),B17,$B$3,E9,C10)</f>
        <v>-65.138888888888005</v>
      </c>
      <c r="G17" s="26">
        <f t="shared" si="3"/>
        <v>1684.8611000000001</v>
      </c>
      <c r="H17" s="16" t="str">
        <f t="shared" si="1"/>
        <v>No</v>
      </c>
      <c r="I17" s="26">
        <f t="shared" si="2"/>
        <v>0</v>
      </c>
    </row>
    <row r="18" spans="1:9" s="2" customFormat="1" x14ac:dyDescent="0.25">
      <c r="A18" s="15">
        <v>41401</v>
      </c>
      <c r="B18" s="25">
        <v>5</v>
      </c>
      <c r="C18" s="25">
        <v>1000</v>
      </c>
      <c r="D18" s="25" t="s">
        <v>16</v>
      </c>
      <c r="E18" s="27">
        <f>G17</f>
        <v>1684.8611000000001</v>
      </c>
      <c r="F18" s="26">
        <f>mark2market(signn(D18),B18,$B$3,C10,E10)</f>
        <v>-312.5</v>
      </c>
      <c r="G18" s="26">
        <f t="shared" si="3"/>
        <v>1372.3611000000001</v>
      </c>
      <c r="H18" s="16" t="str">
        <f t="shared" si="1"/>
        <v>No</v>
      </c>
      <c r="I18" s="26">
        <f t="shared" si="2"/>
        <v>0</v>
      </c>
    </row>
    <row r="19" spans="1:9" s="2" customFormat="1" x14ac:dyDescent="0.25">
      <c r="A19" s="1"/>
      <c r="F19" s="7"/>
    </row>
    <row r="20" spans="1:9" s="2" customFormat="1" x14ac:dyDescent="0.25">
      <c r="A20" s="1"/>
    </row>
    <row r="21" spans="1:9" s="2" customFormat="1" x14ac:dyDescent="0.25">
      <c r="A21" s="1"/>
      <c r="G21" s="6"/>
    </row>
    <row r="22" spans="1:9" s="2" customFormat="1" x14ac:dyDescent="0.25">
      <c r="A22" s="1"/>
    </row>
    <row r="23" spans="1:9" s="2" customFormat="1" x14ac:dyDescent="0.25">
      <c r="A23" s="1"/>
    </row>
    <row r="24" spans="1:9" s="2" customFormat="1" x14ac:dyDescent="0.25">
      <c r="A24" s="1"/>
    </row>
    <row r="25" spans="1:9" x14ac:dyDescent="0.25">
      <c r="A25" s="1"/>
      <c r="C25" s="2"/>
    </row>
    <row r="26" spans="1:9" x14ac:dyDescent="0.25">
      <c r="C26" s="2"/>
    </row>
    <row r="27" spans="1:9" x14ac:dyDescent="0.25">
      <c r="C27" s="2"/>
    </row>
  </sheetData>
  <mergeCells count="3">
    <mergeCell ref="I9:J9"/>
    <mergeCell ref="J12:K12"/>
    <mergeCell ref="G7:J7"/>
  </mergeCells>
  <conditionalFormatting sqref="H13:H1048576 H1:H6 H8:H10">
    <cfRule type="cellIs" dxfId="5" priority="5" operator="equal">
      <formula>"Yes"</formula>
    </cfRule>
    <cfRule type="cellIs" dxfId="4" priority="6" operator="equal">
      <formula>"""Yes"""</formula>
    </cfRule>
  </conditionalFormatting>
  <conditionalFormatting sqref="H1:H6 H13:H1048576 H8:H11">
    <cfRule type="cellIs" dxfId="3" priority="4" operator="equal">
      <formula>"No"</formula>
    </cfRule>
  </conditionalFormatting>
  <conditionalFormatting sqref="I1:I6 I13:I1048576 I10 I8">
    <cfRule type="cellIs" dxfId="2" priority="3" operator="equal">
      <formula>"&gt;0"</formula>
    </cfRule>
  </conditionalFormatting>
  <conditionalFormatting sqref="H1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6"/>
  <sheetViews>
    <sheetView workbookViewId="0">
      <selection activeCell="B20" sqref="B20"/>
    </sheetView>
  </sheetViews>
  <sheetFormatPr defaultRowHeight="15" x14ac:dyDescent="0.25"/>
  <cols>
    <col min="1" max="1" width="15.85546875" bestFit="1" customWidth="1"/>
    <col min="2" max="2" width="49.85546875" bestFit="1" customWidth="1"/>
  </cols>
  <sheetData>
    <row r="1" spans="1:2" x14ac:dyDescent="0.25">
      <c r="A1" s="8" t="s">
        <v>18</v>
      </c>
      <c r="B1" s="8" t="s">
        <v>19</v>
      </c>
    </row>
    <row r="2" spans="1:2" x14ac:dyDescent="0.25">
      <c r="A2" t="s">
        <v>12</v>
      </c>
      <c r="B2" t="s">
        <v>20</v>
      </c>
    </row>
    <row r="3" spans="1:2" x14ac:dyDescent="0.25">
      <c r="A3" t="s">
        <v>21</v>
      </c>
      <c r="B3" t="s">
        <v>22</v>
      </c>
    </row>
    <row r="4" spans="1:2" x14ac:dyDescent="0.25">
      <c r="A4" t="s">
        <v>23</v>
      </c>
      <c r="B4" t="s">
        <v>24</v>
      </c>
    </row>
    <row r="5" spans="1:2" x14ac:dyDescent="0.25">
      <c r="A5" t="s">
        <v>15</v>
      </c>
      <c r="B5" t="s">
        <v>25</v>
      </c>
    </row>
    <row r="6" spans="1:2" x14ac:dyDescent="0.25">
      <c r="A6" t="s">
        <v>14</v>
      </c>
      <c r="B6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Futures Pricing</vt:lpstr>
      <vt:lpstr>Functions used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gaurav gupta</dc:creator>
  <cp:lastModifiedBy>User</cp:lastModifiedBy>
  <dcterms:created xsi:type="dcterms:W3CDTF">2015-02-11T22:07:20Z</dcterms:created>
  <dcterms:modified xsi:type="dcterms:W3CDTF">2015-02-22T18:39:15Z</dcterms:modified>
</cp:coreProperties>
</file>